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" yWindow="48" windowWidth="15480" windowHeight="10032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47" i="1" l="1"/>
  <c r="B49" i="1" s="1"/>
  <c r="B65" i="1"/>
  <c r="B67" i="1" s="1"/>
  <c r="B62" i="1"/>
  <c r="B63" i="1" s="1"/>
  <c r="B78" i="1"/>
  <c r="B86" i="1"/>
  <c r="B101" i="1" s="1"/>
  <c r="B102" i="1" s="1"/>
  <c r="B84" i="1"/>
  <c r="B105" i="1" s="1"/>
  <c r="B77" i="1" l="1"/>
  <c r="B104" i="1" s="1"/>
  <c r="B106" i="1" s="1"/>
  <c r="B108" i="1" s="1"/>
  <c r="B110" i="1" s="1"/>
  <c r="B51" i="1"/>
  <c r="B30" i="1"/>
  <c r="B7" i="1"/>
  <c r="B11" i="1" s="1"/>
  <c r="B18" i="1"/>
  <c r="B14" i="1"/>
  <c r="B29" i="1" s="1"/>
  <c r="B85" i="1" l="1"/>
  <c r="B87" i="1" s="1"/>
  <c r="B90" i="1" s="1"/>
  <c r="B79" i="1"/>
  <c r="B20" i="1"/>
  <c r="B32" i="1"/>
  <c r="B33" i="1" s="1"/>
  <c r="B21" i="1"/>
  <c r="B22" i="1" l="1"/>
  <c r="B25" i="1" s="1"/>
  <c r="B31" i="1" l="1"/>
  <c r="B35" i="1" s="1"/>
  <c r="B36" i="1" s="1"/>
  <c r="B59" i="1" s="1"/>
  <c r="B69" i="1" s="1"/>
  <c r="B26" i="1"/>
  <c r="B76" i="1" l="1"/>
  <c r="B80" i="1" l="1"/>
  <c r="B83" i="1"/>
  <c r="B89" i="1" l="1"/>
  <c r="B92" i="1" s="1"/>
  <c r="B97" i="1" s="1"/>
  <c r="B96" i="1"/>
  <c r="B98" i="1" l="1"/>
  <c r="B111" i="1" s="1"/>
</calcChain>
</file>

<file path=xl/sharedStrings.xml><?xml version="1.0" encoding="utf-8"?>
<sst xmlns="http://schemas.openxmlformats.org/spreadsheetml/2006/main" count="103" uniqueCount="93">
  <si>
    <t>FONDO RIEQUILIBRIO 2012</t>
  </si>
  <si>
    <t>TAGLIO SISMA DL 179/2012 (poi ristorato)</t>
  </si>
  <si>
    <t>QUOTA ALIMENTAZIONE FONDO SOLIDARIETA' 2013</t>
  </si>
  <si>
    <t xml:space="preserve"> = IMU BASE TOTALE NETTA 2013</t>
  </si>
  <si>
    <t>IMU BASE TOTALE LORDA 2013</t>
  </si>
  <si>
    <t xml:space="preserve"> = TOTALE RISORSE BASE 2013</t>
  </si>
  <si>
    <t>note</t>
  </si>
  <si>
    <t>si riduce rispetto al FSR 2012 in quanto è decurtata la maggiore IMU</t>
  </si>
  <si>
    <t>Stato trattiene 50% (no su abitazione princip. e fabbr. strum. agricoli)</t>
  </si>
  <si>
    <t>IMU BASE TOTALE LORDA 2012</t>
  </si>
  <si>
    <t xml:space="preserve"> = TOTALE RISORSE BASE 2012</t>
  </si>
  <si>
    <t>ANNO 2012</t>
  </si>
  <si>
    <t>ANNO 2013</t>
  </si>
  <si>
    <t>RISORSE BASE 2012</t>
  </si>
  <si>
    <t>IMU BASE TOTALE NETTA 2013</t>
  </si>
  <si>
    <t>TOTALE RISORSE BASE 2013</t>
  </si>
  <si>
    <t>COMUNE di _______________________________________</t>
  </si>
  <si>
    <t>RETTIFICA FSC ART. 2 C. 3 DPCM</t>
  </si>
  <si>
    <t>ANNO 2014</t>
  </si>
  <si>
    <t>RISORSE BASE 2013</t>
  </si>
  <si>
    <t>TAGLIO ART. 16 C. 6 DL 95/2012  (2.250 MLN)</t>
  </si>
  <si>
    <t>TAGLIO ART. 16 C. 6 DL 95/2012  (2.500 MLN) = 11,1% sul taglio 2013</t>
  </si>
  <si>
    <t xml:space="preserve">TAGLIO C. 703 E C. 203 L. 147/2013 = 1,5%  (prudenziale) sul FSC 2013  </t>
  </si>
  <si>
    <t>ACCANTONAMENTO 10% C. 380 quater L. 228/2012 Fabbisogni standard</t>
  </si>
  <si>
    <t>10% di FSC 2014 (x) è stimato nel 3,8% di risorse base 2013</t>
  </si>
  <si>
    <t>REDISTRIBUZIONE SECONDO FABBISOGNI STANDARD</t>
  </si>
  <si>
    <t xml:space="preserve"> si stima (prudenziale) restituzione del 5% (ovvero 50% di cui sopra)</t>
  </si>
  <si>
    <t>Tagli complessivi anno 2014</t>
  </si>
  <si>
    <t xml:space="preserve"> = TOTALE RISORSE BASE 2014</t>
  </si>
  <si>
    <t>IMU abitazione principale solo A1 - A8 - A9</t>
  </si>
  <si>
    <t>IMU e TASI saranno stimati dal MEF sui dati catastali</t>
  </si>
  <si>
    <t>RISORSE BASE 2014</t>
  </si>
  <si>
    <t xml:space="preserve"> = FONDO DI SOLIDARIETA' primo calcolo 2013</t>
  </si>
  <si>
    <t xml:space="preserve"> = FONDO DI SOLIDARIETA' FINALE 2013</t>
  </si>
  <si>
    <t>STANDARDIZZAZIONE TASI - IMU BASE</t>
  </si>
  <si>
    <t>IMU abitazione principale BASE - perdita di gettito c. 707 L. 147/2013</t>
  </si>
  <si>
    <t xml:space="preserve">TASI abitazione principale BASE </t>
  </si>
  <si>
    <t>4 per mille con detrazioni</t>
  </si>
  <si>
    <t>1 per mille senza detrazioni</t>
  </si>
  <si>
    <t xml:space="preserve">TASI altri immobili BASE </t>
  </si>
  <si>
    <t>1 per mille senza riduzioni ed esenzioni</t>
  </si>
  <si>
    <t>maggiore gettito / minore gettito TASI cfr  IMU abitaz. princ.</t>
  </si>
  <si>
    <t>decurtazione / integrazione FSC 2014 per standardizzazione TASI</t>
  </si>
  <si>
    <t>se TASI base è &gt; perdita IMU ab.princ. Base = decurtazione FSC 2014</t>
  </si>
  <si>
    <t>se TASI base è &lt; perdita IMU ab.princ. Base = integrazione FSC 2014</t>
  </si>
  <si>
    <t>se FSC 2014 è positivo va allocato in Entrata e Titolo I cat. 3</t>
  </si>
  <si>
    <t>se FSC 2014 è negativo va allocato recupero in Spesa Titolo I int. 08</t>
  </si>
  <si>
    <t>spesa Titolo I intervento 05 (contabilizzazione al lordo)</t>
  </si>
  <si>
    <t>delta risorse dallo Stato</t>
  </si>
  <si>
    <t xml:space="preserve"> = FONDO SOLIDARIETA' 2014 primo calcolo (*)</t>
  </si>
  <si>
    <t>(*) situazione a norma invariata</t>
  </si>
  <si>
    <t>(-) IMU BASE TOTALE LORDA 2014</t>
  </si>
  <si>
    <t xml:space="preserve"> a norma invariata sarebbe IMU comprendente abitazione princ.</t>
  </si>
  <si>
    <t>in tale modo si avvertirebbero solo i tagli 2014 (429.441)</t>
  </si>
  <si>
    <t>(*) situazione a norma variata (Legge 147/2013)</t>
  </si>
  <si>
    <t>(-) IMU BASE TOTALE LORDA 2014 netto abitazione principale</t>
  </si>
  <si>
    <t>perdita gettito IMU abitazione principale tra 2013 e 2014</t>
  </si>
  <si>
    <t>confronto con invarianza imponibile tra 2013 e 2014</t>
  </si>
  <si>
    <t>(+) TASI BASE TOTALE 2014</t>
  </si>
  <si>
    <t>DELTA TRA maggiore TASI e minore IMU</t>
  </si>
  <si>
    <t>ne discende che il FSC a norma invariata</t>
  </si>
  <si>
    <t>deve essere rettificato dal Delta tra &gt; TASI e &lt; IMU</t>
  </si>
  <si>
    <t>ovvero diventa FONDO SOLIDARIETA' 2014 FINALE</t>
  </si>
  <si>
    <t>(-) ALIMENTAZIONE FONDO SOLIDARIETA' 2014</t>
  </si>
  <si>
    <t>(=) IMU BASE TOTALE NETTO 2014</t>
  </si>
  <si>
    <t>il valore complessivo di alimentazione dei Comuni rimane 4.717 mln</t>
  </si>
  <si>
    <t>(=) IMU BASE NETTO</t>
  </si>
  <si>
    <t>TASI BASE TOTALE 2014</t>
  </si>
  <si>
    <t>(+) IMU BASE TOTALE LORDA 2014 (manca abitazione princ. e assimilati)</t>
  </si>
  <si>
    <t xml:space="preserve"> = FONDO SOLIDARIETA' 2014  (*)</t>
  </si>
  <si>
    <t>se non fosse stata introdotta la TASI</t>
  </si>
  <si>
    <t xml:space="preserve">delta tra alimentazione FSC (-2.863.191) e FSC finale (+3.928.552) </t>
  </si>
  <si>
    <t xml:space="preserve"> (*) vedasi nella pagina seguente situazione a norma invariata</t>
  </si>
  <si>
    <t>(esempio reale)</t>
  </si>
  <si>
    <t>CALCOLO FONDO DI SOLIDARIETA' 2014</t>
  </si>
  <si>
    <t>TOTALE TASI BASE</t>
  </si>
  <si>
    <t>aumenta rispetto a IMU 2012 in quanto Stato trattiene solo IMU "D"</t>
  </si>
  <si>
    <t>Ne discende che nel 2014, rispetto alla situazione che si sarebbe</t>
  </si>
  <si>
    <t>verificata a norma invariata, la L. 147/2013 comporta:</t>
  </si>
  <si>
    <t>Fondo di solidarietà passa dall'ammontare di:</t>
  </si>
  <si>
    <t>all'ammontare di:</t>
  </si>
  <si>
    <t>quindi delta =</t>
  </si>
  <si>
    <t>TASI passa dal gettito</t>
  </si>
  <si>
    <t>al gettito:</t>
  </si>
  <si>
    <t>IMU passa dal gettito</t>
  </si>
  <si>
    <t>delta TASI - IMU</t>
  </si>
  <si>
    <t>di conseguenza la maggiore / minore TASI rispetto alla minore IMU</t>
  </si>
  <si>
    <t>compensa la decurtazione / incremento FSC 2014</t>
  </si>
  <si>
    <t>IL VERO PROBLEMA TUTTAVIA SI VERIFICA PER GLI ENTI CHE NON</t>
  </si>
  <si>
    <t>RIESCONO AD APPLICARE ALIQUOTA TASI 1 PER MILLE SU ALTRI</t>
  </si>
  <si>
    <t>E RIMANGONO VINCOLATI DAL COMMA 677 L. 147/2013</t>
  </si>
  <si>
    <t>FABBRICATI, IN QUANTO DISPONGONO ALIQUOTE IMU 10,6 PER MIL.</t>
  </si>
  <si>
    <t>Le celle con questo colore sono bloccate, contengono formule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</si>
</sst>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1" xfId="0" applyFill="1" applyBorder="1" applyProtection="1"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1" applyNumberFormat="1" applyFont="1" applyProtection="1"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 applyProtection="1">
      <protection locked="0"/>
    </xf>
    <xf numFmtId="164" fontId="2" fillId="3" borderId="1" xfId="1" applyNumberFormat="1" applyFont="1" applyFill="1" applyBorder="1" applyProtection="1"/>
    <xf numFmtId="164" fontId="0" fillId="3" borderId="0" xfId="1" applyNumberFormat="1" applyFont="1" applyFill="1" applyProtection="1"/>
    <xf numFmtId="164" fontId="2" fillId="3" borderId="0" xfId="1" applyNumberFormat="1" applyFont="1" applyFill="1" applyBorder="1" applyProtection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1"/>
  <sheetViews>
    <sheetView tabSelected="1" workbookViewId="0">
      <selection activeCell="A2" sqref="A2"/>
    </sheetView>
  </sheetViews>
  <sheetFormatPr defaultColWidth="9.109375" defaultRowHeight="14.4" x14ac:dyDescent="0.3"/>
  <cols>
    <col min="1" max="1" width="62.6640625" style="4" customWidth="1"/>
    <col min="2" max="2" width="16.6640625" style="5" customWidth="1"/>
    <col min="3" max="3" width="61.6640625" style="8" customWidth="1"/>
    <col min="4" max="16384" width="9.109375" style="4"/>
  </cols>
  <sheetData>
    <row r="1" spans="1:3" x14ac:dyDescent="0.3">
      <c r="A1" s="1" t="s">
        <v>16</v>
      </c>
      <c r="B1" s="2" t="s">
        <v>73</v>
      </c>
      <c r="C1" s="3" t="s">
        <v>6</v>
      </c>
    </row>
    <row r="2" spans="1:3" x14ac:dyDescent="0.3">
      <c r="C2" s="6" t="s">
        <v>92</v>
      </c>
    </row>
    <row r="4" spans="1:3" x14ac:dyDescent="0.3">
      <c r="A4" s="7" t="s">
        <v>11</v>
      </c>
    </row>
    <row r="5" spans="1:3" x14ac:dyDescent="0.3">
      <c r="A5" s="4" t="s">
        <v>9</v>
      </c>
      <c r="B5" s="5">
        <v>7019237</v>
      </c>
      <c r="C5" s="8" t="s">
        <v>8</v>
      </c>
    </row>
    <row r="6" spans="1:3" x14ac:dyDescent="0.3">
      <c r="A6" s="4" t="s">
        <v>0</v>
      </c>
      <c r="B6" s="5">
        <v>5016418</v>
      </c>
    </row>
    <row r="7" spans="1:3" x14ac:dyDescent="0.3">
      <c r="A7" s="9" t="s">
        <v>10</v>
      </c>
      <c r="B7" s="23">
        <f>+B6+B5</f>
        <v>12035655</v>
      </c>
    </row>
    <row r="10" spans="1:3" x14ac:dyDescent="0.3">
      <c r="A10" s="7" t="s">
        <v>12</v>
      </c>
    </row>
    <row r="11" spans="1:3" x14ac:dyDescent="0.3">
      <c r="A11" s="10" t="s">
        <v>13</v>
      </c>
      <c r="B11" s="24">
        <f>+B7</f>
        <v>12035655</v>
      </c>
    </row>
    <row r="12" spans="1:3" x14ac:dyDescent="0.3">
      <c r="A12" s="4" t="s">
        <v>20</v>
      </c>
      <c r="B12" s="5">
        <v>-1556610</v>
      </c>
    </row>
    <row r="13" spans="1:3" x14ac:dyDescent="0.3">
      <c r="A13" s="4" t="s">
        <v>1</v>
      </c>
      <c r="B13" s="5">
        <v>-72272</v>
      </c>
    </row>
    <row r="14" spans="1:3" x14ac:dyDescent="0.3">
      <c r="A14" s="9" t="s">
        <v>5</v>
      </c>
      <c r="B14" s="23">
        <f>+B5+B6+B12+B13</f>
        <v>10406773</v>
      </c>
    </row>
    <row r="16" spans="1:3" x14ac:dyDescent="0.3">
      <c r="A16" s="4" t="s">
        <v>4</v>
      </c>
      <c r="B16" s="5">
        <v>9312535</v>
      </c>
      <c r="C16" s="8" t="s">
        <v>76</v>
      </c>
    </row>
    <row r="17" spans="1:3" x14ac:dyDescent="0.3">
      <c r="A17" s="4" t="s">
        <v>2</v>
      </c>
      <c r="B17" s="5">
        <v>-2863191</v>
      </c>
      <c r="C17" s="8" t="s">
        <v>47</v>
      </c>
    </row>
    <row r="18" spans="1:3" x14ac:dyDescent="0.3">
      <c r="A18" s="4" t="s">
        <v>3</v>
      </c>
      <c r="B18" s="24">
        <f>+B16+B17</f>
        <v>6449344</v>
      </c>
    </row>
    <row r="20" spans="1:3" x14ac:dyDescent="0.3">
      <c r="A20" s="4" t="s">
        <v>15</v>
      </c>
      <c r="B20" s="24">
        <f>+B14</f>
        <v>10406773</v>
      </c>
    </row>
    <row r="21" spans="1:3" x14ac:dyDescent="0.3">
      <c r="A21" s="4" t="s">
        <v>14</v>
      </c>
      <c r="B21" s="24">
        <f>+B18</f>
        <v>6449344</v>
      </c>
    </row>
    <row r="22" spans="1:3" x14ac:dyDescent="0.3">
      <c r="A22" s="4" t="s">
        <v>32</v>
      </c>
      <c r="B22" s="24">
        <f>+B20-B21</f>
        <v>3957429</v>
      </c>
    </row>
    <row r="24" spans="1:3" x14ac:dyDescent="0.3">
      <c r="A24" s="4" t="s">
        <v>17</v>
      </c>
      <c r="B24" s="5">
        <v>28877</v>
      </c>
      <c r="C24" s="8" t="s">
        <v>7</v>
      </c>
    </row>
    <row r="25" spans="1:3" x14ac:dyDescent="0.3">
      <c r="A25" s="4" t="s">
        <v>33</v>
      </c>
      <c r="B25" s="25">
        <f>+B22-B24</f>
        <v>3928552</v>
      </c>
    </row>
    <row r="26" spans="1:3" x14ac:dyDescent="0.3">
      <c r="A26" s="4" t="s">
        <v>48</v>
      </c>
      <c r="B26" s="24">
        <f>+B17+B25</f>
        <v>1065361</v>
      </c>
      <c r="C26" s="8" t="s">
        <v>71</v>
      </c>
    </row>
    <row r="28" spans="1:3" x14ac:dyDescent="0.3">
      <c r="A28" s="7" t="s">
        <v>18</v>
      </c>
    </row>
    <row r="29" spans="1:3" x14ac:dyDescent="0.3">
      <c r="A29" s="4" t="s">
        <v>19</v>
      </c>
      <c r="B29" s="24">
        <f>+B14-B24</f>
        <v>10377896</v>
      </c>
    </row>
    <row r="30" spans="1:3" x14ac:dyDescent="0.3">
      <c r="A30" s="4" t="s">
        <v>21</v>
      </c>
      <c r="B30" s="24">
        <f>+B12*11.1/100</f>
        <v>-172783.71</v>
      </c>
    </row>
    <row r="31" spans="1:3" x14ac:dyDescent="0.3">
      <c r="A31" s="4" t="s">
        <v>22</v>
      </c>
      <c r="B31" s="24">
        <f>-B25*1.5/100</f>
        <v>-58928.28</v>
      </c>
    </row>
    <row r="32" spans="1:3" x14ac:dyDescent="0.3">
      <c r="A32" s="11" t="s">
        <v>23</v>
      </c>
      <c r="B32" s="24">
        <f>-B14*3.8/100</f>
        <v>-395457.37400000001</v>
      </c>
      <c r="C32" s="8" t="s">
        <v>24</v>
      </c>
    </row>
    <row r="33" spans="1:3" x14ac:dyDescent="0.3">
      <c r="A33" s="12" t="s">
        <v>25</v>
      </c>
      <c r="B33" s="24">
        <f>-B32/2</f>
        <v>197728.68700000001</v>
      </c>
      <c r="C33" s="8" t="s">
        <v>26</v>
      </c>
    </row>
    <row r="35" spans="1:3" x14ac:dyDescent="0.3">
      <c r="A35" s="4" t="s">
        <v>27</v>
      </c>
      <c r="B35" s="24">
        <f>+B30+B31+B32+B33</f>
        <v>-429440.67700000003</v>
      </c>
    </row>
    <row r="36" spans="1:3" x14ac:dyDescent="0.3">
      <c r="A36" s="9" t="s">
        <v>28</v>
      </c>
      <c r="B36" s="23">
        <f>+B29+B35</f>
        <v>9948455.3230000008</v>
      </c>
    </row>
    <row r="39" spans="1:3" x14ac:dyDescent="0.3">
      <c r="A39" s="7" t="s">
        <v>18</v>
      </c>
    </row>
    <row r="40" spans="1:3" x14ac:dyDescent="0.3">
      <c r="A40" s="5"/>
    </row>
    <row r="42" spans="1:3" x14ac:dyDescent="0.3">
      <c r="A42" s="13" t="s">
        <v>34</v>
      </c>
    </row>
    <row r="43" spans="1:3" x14ac:dyDescent="0.3">
      <c r="A43" s="14" t="s">
        <v>35</v>
      </c>
      <c r="B43" s="5">
        <v>1957780</v>
      </c>
      <c r="C43" s="8" t="s">
        <v>37</v>
      </c>
    </row>
    <row r="44" spans="1:3" x14ac:dyDescent="0.3">
      <c r="A44" s="14"/>
    </row>
    <row r="45" spans="1:3" x14ac:dyDescent="0.3">
      <c r="A45" s="14" t="s">
        <v>36</v>
      </c>
      <c r="B45" s="5">
        <v>1154000</v>
      </c>
      <c r="C45" s="8" t="s">
        <v>38</v>
      </c>
    </row>
    <row r="46" spans="1:3" x14ac:dyDescent="0.3">
      <c r="A46" s="14" t="s">
        <v>39</v>
      </c>
      <c r="B46" s="5">
        <v>1297000</v>
      </c>
      <c r="C46" s="8" t="s">
        <v>40</v>
      </c>
    </row>
    <row r="47" spans="1:3" x14ac:dyDescent="0.3">
      <c r="A47" s="14" t="s">
        <v>75</v>
      </c>
      <c r="B47" s="24">
        <f>+B46+B45</f>
        <v>2451000</v>
      </c>
    </row>
    <row r="49" spans="1:3" x14ac:dyDescent="0.3">
      <c r="A49" s="4" t="s">
        <v>41</v>
      </c>
      <c r="B49" s="24">
        <f>+B47-B43</f>
        <v>493220</v>
      </c>
    </row>
    <row r="51" spans="1:3" x14ac:dyDescent="0.3">
      <c r="A51" s="4" t="s">
        <v>42</v>
      </c>
      <c r="B51" s="24">
        <f>-B49</f>
        <v>-493220</v>
      </c>
      <c r="C51" s="8" t="s">
        <v>43</v>
      </c>
    </row>
    <row r="52" spans="1:3" x14ac:dyDescent="0.3">
      <c r="C52" s="8" t="s">
        <v>44</v>
      </c>
    </row>
    <row r="56" spans="1:3" x14ac:dyDescent="0.3">
      <c r="A56" s="5"/>
    </row>
    <row r="57" spans="1:3" x14ac:dyDescent="0.3">
      <c r="A57" s="13" t="s">
        <v>74</v>
      </c>
    </row>
    <row r="58" spans="1:3" x14ac:dyDescent="0.3">
      <c r="A58" s="15"/>
    </row>
    <row r="59" spans="1:3" x14ac:dyDescent="0.3">
      <c r="A59" s="5" t="s">
        <v>31</v>
      </c>
      <c r="B59" s="24">
        <f>+B36</f>
        <v>9948455.3230000008</v>
      </c>
    </row>
    <row r="60" spans="1:3" x14ac:dyDescent="0.3">
      <c r="A60" s="5"/>
    </row>
    <row r="61" spans="1:3" x14ac:dyDescent="0.3">
      <c r="A61" s="4" t="s">
        <v>68</v>
      </c>
      <c r="B61" s="5">
        <v>7354755</v>
      </c>
      <c r="C61" s="8" t="s">
        <v>29</v>
      </c>
    </row>
    <row r="62" spans="1:3" x14ac:dyDescent="0.3">
      <c r="A62" s="4" t="s">
        <v>63</v>
      </c>
      <c r="B62" s="24">
        <f>+B17</f>
        <v>-2863191</v>
      </c>
      <c r="C62" s="8" t="s">
        <v>65</v>
      </c>
    </row>
    <row r="63" spans="1:3" x14ac:dyDescent="0.3">
      <c r="A63" s="4" t="s">
        <v>66</v>
      </c>
      <c r="B63" s="24">
        <f>+B61+B62</f>
        <v>4491564</v>
      </c>
    </row>
    <row r="64" spans="1:3" x14ac:dyDescent="0.3">
      <c r="B64" s="4"/>
    </row>
    <row r="65" spans="1:3" x14ac:dyDescent="0.3">
      <c r="A65" s="16" t="s">
        <v>56</v>
      </c>
      <c r="B65" s="24">
        <f>+B16-B61</f>
        <v>1957780</v>
      </c>
      <c r="C65" s="8" t="s">
        <v>57</v>
      </c>
    </row>
    <row r="66" spans="1:3" x14ac:dyDescent="0.3">
      <c r="A66" s="4" t="s">
        <v>67</v>
      </c>
      <c r="B66" s="5">
        <v>2451000</v>
      </c>
      <c r="C66" s="8" t="s">
        <v>30</v>
      </c>
    </row>
    <row r="67" spans="1:3" x14ac:dyDescent="0.3">
      <c r="A67" s="4" t="s">
        <v>59</v>
      </c>
      <c r="B67" s="24">
        <f>+B66-B65</f>
        <v>493220</v>
      </c>
    </row>
    <row r="69" spans="1:3" x14ac:dyDescent="0.3">
      <c r="A69" s="17" t="s">
        <v>69</v>
      </c>
      <c r="B69" s="23">
        <f>+B59-B63-B66</f>
        <v>3005891.3230000008</v>
      </c>
      <c r="C69" s="8" t="s">
        <v>72</v>
      </c>
    </row>
    <row r="70" spans="1:3" x14ac:dyDescent="0.3">
      <c r="A70" s="18"/>
      <c r="B70" s="8"/>
      <c r="C70" s="8" t="s">
        <v>45</v>
      </c>
    </row>
    <row r="71" spans="1:3" x14ac:dyDescent="0.3">
      <c r="A71" s="18"/>
      <c r="B71" s="8"/>
      <c r="C71" s="8" t="s">
        <v>46</v>
      </c>
    </row>
    <row r="72" spans="1:3" x14ac:dyDescent="0.3">
      <c r="A72" s="18"/>
      <c r="B72" s="8"/>
    </row>
    <row r="73" spans="1:3" x14ac:dyDescent="0.3">
      <c r="A73" s="18"/>
      <c r="B73" s="8"/>
    </row>
    <row r="75" spans="1:3" x14ac:dyDescent="0.3">
      <c r="A75" s="13" t="s">
        <v>50</v>
      </c>
      <c r="C75" s="8" t="s">
        <v>70</v>
      </c>
    </row>
    <row r="76" spans="1:3" x14ac:dyDescent="0.3">
      <c r="A76" s="5" t="s">
        <v>31</v>
      </c>
      <c r="B76" s="24">
        <f>+B59</f>
        <v>9948455.3230000008</v>
      </c>
    </row>
    <row r="77" spans="1:3" x14ac:dyDescent="0.3">
      <c r="A77" s="4" t="s">
        <v>51</v>
      </c>
      <c r="B77" s="24">
        <f>+B16</f>
        <v>9312535</v>
      </c>
      <c r="C77" s="8" t="s">
        <v>52</v>
      </c>
    </row>
    <row r="78" spans="1:3" x14ac:dyDescent="0.3">
      <c r="A78" s="4" t="s">
        <v>63</v>
      </c>
      <c r="B78" s="24">
        <f>+B17</f>
        <v>-2863191</v>
      </c>
    </row>
    <row r="79" spans="1:3" x14ac:dyDescent="0.3">
      <c r="A79" s="4" t="s">
        <v>64</v>
      </c>
      <c r="B79" s="24">
        <f>+B77+B78</f>
        <v>6449344</v>
      </c>
    </row>
    <row r="80" spans="1:3" x14ac:dyDescent="0.3">
      <c r="A80" s="4" t="s">
        <v>49</v>
      </c>
      <c r="B80" s="24">
        <f>+B76-B79</f>
        <v>3499111.3230000008</v>
      </c>
      <c r="C80" s="8" t="s">
        <v>53</v>
      </c>
    </row>
    <row r="82" spans="1:3" x14ac:dyDescent="0.3">
      <c r="A82" s="13" t="s">
        <v>54</v>
      </c>
    </row>
    <row r="83" spans="1:3" x14ac:dyDescent="0.3">
      <c r="A83" s="5" t="s">
        <v>31</v>
      </c>
      <c r="B83" s="24">
        <f>+B76</f>
        <v>9948455.3230000008</v>
      </c>
    </row>
    <row r="84" spans="1:3" x14ac:dyDescent="0.3">
      <c r="A84" s="4" t="s">
        <v>55</v>
      </c>
      <c r="B84" s="24">
        <f>+B61</f>
        <v>7354755</v>
      </c>
    </row>
    <row r="85" spans="1:3" x14ac:dyDescent="0.3">
      <c r="A85" s="16" t="s">
        <v>56</v>
      </c>
      <c r="B85" s="24">
        <f>+B77-B84</f>
        <v>1957780</v>
      </c>
      <c r="C85" s="8" t="s">
        <v>57</v>
      </c>
    </row>
    <row r="86" spans="1:3" x14ac:dyDescent="0.3">
      <c r="A86" s="4" t="s">
        <v>58</v>
      </c>
      <c r="B86" s="24">
        <f>+B46+B45</f>
        <v>2451000</v>
      </c>
    </row>
    <row r="87" spans="1:3" x14ac:dyDescent="0.3">
      <c r="A87" s="4" t="s">
        <v>59</v>
      </c>
      <c r="B87" s="24">
        <f>+B86-B85</f>
        <v>493220</v>
      </c>
    </row>
    <row r="89" spans="1:3" x14ac:dyDescent="0.3">
      <c r="A89" s="4" t="s">
        <v>60</v>
      </c>
      <c r="B89" s="24">
        <f>+B80</f>
        <v>3499111.3230000008</v>
      </c>
    </row>
    <row r="90" spans="1:3" x14ac:dyDescent="0.3">
      <c r="A90" s="4" t="s">
        <v>61</v>
      </c>
      <c r="B90" s="24">
        <f>-B87</f>
        <v>-493220</v>
      </c>
    </row>
    <row r="92" spans="1:3" x14ac:dyDescent="0.3">
      <c r="A92" s="19" t="s">
        <v>62</v>
      </c>
      <c r="B92" s="23">
        <f>+B89+B90</f>
        <v>3005891.3230000008</v>
      </c>
    </row>
    <row r="94" spans="1:3" x14ac:dyDescent="0.3">
      <c r="A94" s="20" t="s">
        <v>77</v>
      </c>
    </row>
    <row r="95" spans="1:3" x14ac:dyDescent="0.3">
      <c r="A95" s="21" t="s">
        <v>78</v>
      </c>
    </row>
    <row r="96" spans="1:3" x14ac:dyDescent="0.3">
      <c r="A96" s="4" t="s">
        <v>79</v>
      </c>
      <c r="B96" s="24">
        <f>+B80</f>
        <v>3499111.3230000008</v>
      </c>
    </row>
    <row r="97" spans="1:3" x14ac:dyDescent="0.3">
      <c r="A97" s="4" t="s">
        <v>80</v>
      </c>
      <c r="B97" s="24">
        <f>+B92</f>
        <v>3005891.3230000008</v>
      </c>
    </row>
    <row r="98" spans="1:3" x14ac:dyDescent="0.3">
      <c r="A98" s="4" t="s">
        <v>81</v>
      </c>
      <c r="B98" s="24">
        <f>+B97-B96</f>
        <v>-493220</v>
      </c>
    </row>
    <row r="100" spans="1:3" x14ac:dyDescent="0.3">
      <c r="A100" s="4" t="s">
        <v>82</v>
      </c>
      <c r="B100" s="24">
        <v>0</v>
      </c>
    </row>
    <row r="101" spans="1:3" x14ac:dyDescent="0.3">
      <c r="A101" s="4" t="s">
        <v>83</v>
      </c>
      <c r="B101" s="24">
        <f>+B86</f>
        <v>2451000</v>
      </c>
    </row>
    <row r="102" spans="1:3" x14ac:dyDescent="0.3">
      <c r="A102" s="4" t="s">
        <v>81</v>
      </c>
      <c r="B102" s="24">
        <f>+B101-B100</f>
        <v>2451000</v>
      </c>
    </row>
    <row r="104" spans="1:3" x14ac:dyDescent="0.3">
      <c r="A104" s="4" t="s">
        <v>84</v>
      </c>
      <c r="B104" s="24">
        <f>+B77</f>
        <v>9312535</v>
      </c>
    </row>
    <row r="105" spans="1:3" x14ac:dyDescent="0.3">
      <c r="A105" s="4" t="s">
        <v>83</v>
      </c>
      <c r="B105" s="24">
        <f>+B84</f>
        <v>7354755</v>
      </c>
    </row>
    <row r="106" spans="1:3" x14ac:dyDescent="0.3">
      <c r="A106" s="4" t="s">
        <v>81</v>
      </c>
      <c r="B106" s="24">
        <f>+B105-B104</f>
        <v>-1957780</v>
      </c>
    </row>
    <row r="107" spans="1:3" x14ac:dyDescent="0.3">
      <c r="C107" s="20" t="s">
        <v>88</v>
      </c>
    </row>
    <row r="108" spans="1:3" x14ac:dyDescent="0.3">
      <c r="A108" s="4" t="s">
        <v>85</v>
      </c>
      <c r="B108" s="24">
        <f>+B106+B102</f>
        <v>493220</v>
      </c>
      <c r="C108" s="22" t="s">
        <v>89</v>
      </c>
    </row>
    <row r="109" spans="1:3" x14ac:dyDescent="0.3">
      <c r="C109" s="22" t="s">
        <v>91</v>
      </c>
    </row>
    <row r="110" spans="1:3" x14ac:dyDescent="0.3">
      <c r="A110" s="4" t="s">
        <v>86</v>
      </c>
      <c r="B110" s="24">
        <f>+B108</f>
        <v>493220</v>
      </c>
      <c r="C110" s="21" t="s">
        <v>90</v>
      </c>
    </row>
    <row r="111" spans="1:3" x14ac:dyDescent="0.3">
      <c r="A111" s="4" t="s">
        <v>87</v>
      </c>
      <c r="B111" s="24">
        <f>+B98</f>
        <v>-493220</v>
      </c>
    </row>
  </sheetData>
  <sheetProtection password="EB3E" sheet="1" objects="1" scenarios="1"/>
  <pageMargins left="0.39370078740157483" right="0.11811023622047245" top="0.39370078740157483" bottom="0.39370078740157483" header="0.31496062992125984" footer="0.31496062992125984"/>
  <pageSetup paperSize="9" orientation="landscape" r:id="rId1"/>
  <headerFooter>
    <oddFooter>&amp;R&amp;"-,Corsivo grassetto"&amp;10maurizio delfino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sanremo02</dc:creator>
  <cp:lastModifiedBy>D Amora Giovanni</cp:lastModifiedBy>
  <cp:lastPrinted>2014-02-23T01:21:50Z</cp:lastPrinted>
  <dcterms:created xsi:type="dcterms:W3CDTF">2014-02-22T14:39:23Z</dcterms:created>
  <dcterms:modified xsi:type="dcterms:W3CDTF">2014-04-02T08:16:15Z</dcterms:modified>
</cp:coreProperties>
</file>